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komíny 2021\2025-2027\"/>
    </mc:Choice>
  </mc:AlternateContent>
  <xr:revisionPtr revIDLastSave="0" documentId="13_ncr:1_{A9BD3DFE-27A9-4B39-B7F2-429A18B9D60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Pravidelná kontr..." sheetId="2" r:id="rId2"/>
  </sheets>
  <definedNames>
    <definedName name="_xlnm._FilterDatabase" localSheetId="1" hidden="1">'OR_PHA - Pravidelná kontr...'!$C$112:$I$116</definedName>
    <definedName name="_xlnm.Print_Titles" localSheetId="1">'OR_PHA - Pravidelná kontr...'!$112:$112</definedName>
    <definedName name="_xlnm.Print_Titles" localSheetId="0">'Rekapitulace zakázky'!$92:$92</definedName>
    <definedName name="_xlnm.Print_Area" localSheetId="1">'OR_PHA - Pravidelná kontr...'!$C$102:$I$116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115" i="2"/>
  <c r="F35" i="2" s="1"/>
  <c r="BD95" i="1" s="1"/>
  <c r="BD94" i="1" s="1"/>
  <c r="W33" i="1" s="1"/>
  <c r="BF115" i="2"/>
  <c r="BE115" i="2"/>
  <c r="BD115" i="2"/>
  <c r="F32" i="2" s="1"/>
  <c r="R115" i="2"/>
  <c r="R114" i="2" s="1"/>
  <c r="R113" i="2" s="1"/>
  <c r="P115" i="2"/>
  <c r="P114" i="2" s="1"/>
  <c r="P113" i="2" s="1"/>
  <c r="N115" i="2"/>
  <c r="N114" i="2" s="1"/>
  <c r="N113" i="2" s="1"/>
  <c r="AU95" i="1" s="1"/>
  <c r="AU94" i="1" s="1"/>
  <c r="F109" i="2"/>
  <c r="F107" i="2"/>
  <c r="F89" i="2"/>
  <c r="F87" i="2"/>
  <c r="E85" i="2"/>
  <c r="E19" i="2"/>
  <c r="E16" i="2"/>
  <c r="F110" i="2" s="1"/>
  <c r="L90" i="1"/>
  <c r="AM90" i="1"/>
  <c r="AM89" i="1"/>
  <c r="L89" i="1"/>
  <c r="AM87" i="1"/>
  <c r="L87" i="1"/>
  <c r="L85" i="1"/>
  <c r="L84" i="1"/>
  <c r="BI115" i="2"/>
  <c r="AS94" i="1"/>
  <c r="F33" i="2"/>
  <c r="F34" i="2"/>
  <c r="AW95" i="1" l="1"/>
  <c r="BI114" i="2"/>
  <c r="BI113" i="2" s="1"/>
  <c r="F90" i="2"/>
  <c r="BC115" i="2"/>
  <c r="F31" i="2" s="1"/>
  <c r="AZ95" i="1" s="1"/>
  <c r="AZ94" i="1" s="1"/>
  <c r="W29" i="1" s="1"/>
  <c r="BA95" i="1"/>
  <c r="BA94" i="1" s="1"/>
  <c r="W30" i="1" s="1"/>
  <c r="BB95" i="1"/>
  <c r="BC95" i="1"/>
  <c r="BC94" i="1" s="1"/>
  <c r="W32" i="1" s="1"/>
  <c r="BB94" i="1"/>
  <c r="W31" i="1" s="1"/>
  <c r="AG95" i="1" l="1"/>
  <c r="AV94" i="1"/>
  <c r="AK29" i="1" s="1"/>
  <c r="AW94" i="1"/>
  <c r="AK30" i="1" s="1"/>
  <c r="AX94" i="1"/>
  <c r="AV95" i="1"/>
  <c r="AT95" i="1" s="1"/>
  <c r="AY94" i="1"/>
  <c r="AN95" i="1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<sst xmlns="http://schemas.openxmlformats.org/spreadsheetml/2006/main" count="252" uniqueCount="117">
  <si>
    <t>Export Komplet</t>
  </si>
  <si>
    <t/>
  </si>
  <si>
    <t>2.0</t>
  </si>
  <si>
    <t>ZAMOK</t>
  </si>
  <si>
    <t>False</t>
  </si>
  <si>
    <t>{10153643-0503-48fe-a8a6-7a52a9582b8a}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</si>
  <si>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</si>
  <si>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</si>
  <si>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</si>
  <si>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</si>
  <si>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</si>
  <si>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</si>
  <si>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</si>
  <si>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</si>
  <si>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</si>
  <si>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</si>
  <si>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</si>
  <si>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Pravidelná kontrola a čištění spalinových cest v obvodu OŘ Praha 2025-2027</t>
  </si>
  <si>
    <t>KSO:</t>
  </si>
  <si>
    <t>CC-CZ:</t>
  </si>
  <si>
    <t>Místo:</t>
  </si>
  <si>
    <t>Obvod OŘ Praha</t>
  </si>
  <si>
    <t>Datum:</t>
  </si>
  <si>
    <t>27. 2. 2025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</si>
  <si>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</si>
  <si>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</si>
  <si>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</si>
  <si>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</si>
  <si>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</si>
  <si>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</si>
  <si>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</si>
  <si>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</si>
  <si>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</si>
  <si>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</si>
  <si>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</si>
  <si>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</si>
  <si>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</si>
  <si>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</si>
  <si>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</si>
  <si>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</si>
  <si>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</si>
  <si>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</si>
  <si>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</si>
  <si>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</si>
  <si>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</si>
  <si>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</si>
  <si>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</si>
  <si>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</si>
  <si>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</si>
  <si>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</si>
  <si>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</si>
  <si>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</si>
  <si>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</si>
  <si>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</si>
  <si>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</si>
  <si>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</si>
  <si>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</si>
  <si>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</si>
  <si>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</si>
  <si>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</si>
  <si>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</si>
  <si>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</si>
  <si>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</si>
  <si>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</si>
  <si>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</si>
  <si>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</si>
  <si>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</si>
  <si>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</si>
  <si>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</si>
  <si>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</si>
  <si>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</si>
  <si>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</si>
  <si>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</si>
  <si>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</si>
  <si>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</si>
  <si>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</si>
  <si>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</si>
  <si>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</si>
  <si>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</si>
  <si>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</si>
  <si>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</si>
  <si>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</si>
  <si>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</si>
  <si>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</si>
  <si>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</si>
  <si>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</si>
  <si>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</si>
  <si>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</si>
  <si>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</si>
  <si>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</si>
  <si>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</si>
  <si>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02 - Kontrola a čištění spalinových cest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</si>
  <si>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</si>
  <si>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</si>
  <si>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</si>
  <si>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</si>
  <si>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</si>
  <si>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</si>
  <si>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</si>
  <si>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</si>
  <si>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</si>
  <si>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</si>
  <si>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</si>
  <si>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02</t>
  </si>
  <si>
    <t>Kontrola a čištění spalinových cest</t>
  </si>
  <si>
    <t>ROZPOCET</t>
  </si>
  <si>
    <t>K</t>
  </si>
  <si>
    <t>Pol425</t>
  </si>
  <si>
    <t>kontrola a čištění spalinových cest (jeden komínový průduch) dle zákona č. 320/2015 Sb. a vyhlášky č. 34/2016 Sb. ze dne 22. ledna 2016, umístění - obvod OŘ Praha</t>
  </si>
  <si>
    <t>soubor</t>
  </si>
  <si>
    <t>4</t>
  </si>
  <si>
    <t>-325611575</t>
  </si>
  <si>
    <t>P</t>
  </si>
  <si>
    <t>Poznámka k položce:_x000D_
Součástí položky jsou veškeré s nimi spojené práce, které jsou zapotřebí pro provedení kompletní dodávky díla, a to i když nejsou zvlášť uvedeny ve výkazu výměr. To znamená, že veškeré položky je třeba v nabídkové ceně doplnit a ocenit jako kompletně vykonané práce vč materiálu, nářadí a strojů nutných k práci, tak aby bylo možné zakázku realizovat jako komplet "na klíč" i když tyto nejsou ve výkazu výměr vypsány zvlášť._x000D_
_x000D_
Součástí jednotkové ceny je i doprava na místo v obvodu OŘ Praha a vypracování protokolu o kontrole a vyčištění spalinové cesty dle platné legislativy!</t>
  </si>
  <si>
    <t>Individuální kalkulace</t>
  </si>
  <si>
    <t>SOUPIS JEDNOTKOVÝCH CEN</t>
  </si>
  <si>
    <t>Pravidelná kontrola a čištění spalinových cest v obvodu OŘ PHA 2025-2027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</si>
</sst>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273050</xdr:colOff>
      <xdr:row>101</xdr:row>
      <xdr:rowOff>19050</xdr:rowOff>
    </xdr:from>
    <xdr:to>
      <xdr:col>8</xdr:col>
      <xdr:colOff>1111250</xdr:colOff>
      <xdr:row>105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26475" y="714375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26" t="s">
        <v>14</v>
      </c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R5" s="15"/>
      <c r="BE5" s="123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28" t="s">
        <v>17</v>
      </c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R6" s="15"/>
      <c r="BE6" s="124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24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24"/>
      <c r="BS8" s="12" t="s">
        <v>6</v>
      </c>
    </row>
    <row r="9" spans="1:74" ht="14.45" customHeight="1">
      <c r="B9" s="15"/>
      <c r="AR9" s="15"/>
      <c r="BE9" s="124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24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24"/>
      <c r="BS11" s="12" t="s">
        <v>6</v>
      </c>
    </row>
    <row r="12" spans="1:74" ht="6.95" customHeight="1">
      <c r="B12" s="15"/>
      <c r="AR12" s="15"/>
      <c r="BE12" s="124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24"/>
      <c r="BS13" s="12" t="s">
        <v>6</v>
      </c>
    </row>
    <row r="14" spans="1:74">
      <c r="B14" s="15"/>
      <c r="E14" s="129" t="s">
        <v>31</v>
      </c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22" t="s">
        <v>28</v>
      </c>
      <c r="AN14" s="24" t="s">
        <v>31</v>
      </c>
      <c r="AR14" s="15"/>
      <c r="BE14" s="124"/>
      <c r="BS14" s="12" t="s">
        <v>6</v>
      </c>
    </row>
    <row r="15" spans="1:74" ht="6.95" customHeight="1">
      <c r="B15" s="15"/>
      <c r="AR15" s="15"/>
      <c r="BE15" s="124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24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24"/>
      <c r="BS17" s="12" t="s">
        <v>34</v>
      </c>
    </row>
    <row r="18" spans="2:71" ht="6.95" customHeight="1">
      <c r="B18" s="15"/>
      <c r="AR18" s="15"/>
      <c r="BE18" s="124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24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24"/>
      <c r="BS20" s="12" t="s">
        <v>34</v>
      </c>
    </row>
    <row r="21" spans="2:71" ht="6.95" customHeight="1">
      <c r="B21" s="15"/>
      <c r="AR21" s="15"/>
      <c r="BE21" s="124"/>
    </row>
    <row r="22" spans="2:71" ht="12" customHeight="1">
      <c r="B22" s="15"/>
      <c r="D22" s="22" t="s">
        <v>37</v>
      </c>
      <c r="AR22" s="15"/>
      <c r="BE22" s="124"/>
    </row>
    <row r="23" spans="2:71" ht="16.5" customHeight="1">
      <c r="B23" s="15"/>
      <c r="E23" s="131" t="s">
        <v>1</v>
      </c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R23" s="15"/>
      <c r="BE23" s="124"/>
    </row>
    <row r="24" spans="2:71" ht="6.95" customHeight="1">
      <c r="B24" s="15"/>
      <c r="AR24" s="15"/>
      <c r="BE24" s="124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24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32" t="e">
        <f>ROUND(AG94,2)</f>
        <v>#REF!</v>
      </c>
      <c r="AL26" s="133"/>
      <c r="AM26" s="133"/>
      <c r="AN26" s="133"/>
      <c r="AO26" s="133"/>
      <c r="AR26" s="26"/>
      <c r="BE26" s="124"/>
    </row>
    <row r="27" spans="2:71" s="1" customFormat="1" ht="6.95" customHeight="1">
      <c r="B27" s="26"/>
      <c r="AR27" s="26"/>
      <c r="BE27" s="124"/>
    </row>
    <row r="28" spans="2:71" s="1" customFormat="1">
      <c r="B28" s="26"/>
      <c r="L28" s="134" t="s">
        <v>39</v>
      </c>
      <c r="M28" s="134"/>
      <c r="N28" s="134"/>
      <c r="O28" s="134"/>
      <c r="P28" s="134"/>
      <c r="W28" s="134" t="s">
        <v>40</v>
      </c>
      <c r="X28" s="134"/>
      <c r="Y28" s="134"/>
      <c r="Z28" s="134"/>
      <c r="AA28" s="134"/>
      <c r="AB28" s="134"/>
      <c r="AC28" s="134"/>
      <c r="AD28" s="134"/>
      <c r="AE28" s="134"/>
      <c r="AK28" s="134" t="s">
        <v>41</v>
      </c>
      <c r="AL28" s="134"/>
      <c r="AM28" s="134"/>
      <c r="AN28" s="134"/>
      <c r="AO28" s="134"/>
      <c r="AR28" s="26"/>
      <c r="BE28" s="124"/>
    </row>
    <row r="29" spans="2:71" s="2" customFormat="1" ht="14.45" customHeight="1">
      <c r="B29" s="30"/>
      <c r="D29" s="22" t="s">
        <v>42</v>
      </c>
      <c r="F29" s="22" t="s">
        <v>43</v>
      </c>
      <c r="L29" s="137">
        <v>0.21</v>
      </c>
      <c r="M29" s="136"/>
      <c r="N29" s="136"/>
      <c r="O29" s="136"/>
      <c r="P29" s="136"/>
      <c r="W29" s="135" t="e">
        <f>ROUND(AZ94, 2)</f>
        <v>#REF!</v>
      </c>
      <c r="X29" s="136"/>
      <c r="Y29" s="136"/>
      <c r="Z29" s="136"/>
      <c r="AA29" s="136"/>
      <c r="AB29" s="136"/>
      <c r="AC29" s="136"/>
      <c r="AD29" s="136"/>
      <c r="AE29" s="136"/>
      <c r="AK29" s="135" t="e">
        <f>ROUND(AV94, 2)</f>
        <v>#REF!</v>
      </c>
      <c r="AL29" s="136"/>
      <c r="AM29" s="136"/>
      <c r="AN29" s="136"/>
      <c r="AO29" s="136"/>
      <c r="AR29" s="30"/>
      <c r="BE29" s="125"/>
    </row>
    <row r="30" spans="2:71" s="2" customFormat="1" ht="14.45" customHeight="1">
      <c r="B30" s="30"/>
      <c r="F30" s="22" t="s">
        <v>44</v>
      </c>
      <c r="L30" s="137">
        <v>0.12</v>
      </c>
      <c r="M30" s="136"/>
      <c r="N30" s="136"/>
      <c r="O30" s="136"/>
      <c r="P30" s="136"/>
      <c r="W30" s="135">
        <f>ROUND(BA94, 2)</f>
        <v>0</v>
      </c>
      <c r="X30" s="136"/>
      <c r="Y30" s="136"/>
      <c r="Z30" s="136"/>
      <c r="AA30" s="136"/>
      <c r="AB30" s="136"/>
      <c r="AC30" s="136"/>
      <c r="AD30" s="136"/>
      <c r="AE30" s="136"/>
      <c r="AK30" s="135">
        <f>ROUND(AW94, 2)</f>
        <v>0</v>
      </c>
      <c r="AL30" s="136"/>
      <c r="AM30" s="136"/>
      <c r="AN30" s="136"/>
      <c r="AO30" s="136"/>
      <c r="AR30" s="30"/>
      <c r="BE30" s="125"/>
    </row>
    <row r="31" spans="2:71" s="2" customFormat="1" ht="14.45" hidden="1" customHeight="1">
      <c r="B31" s="30"/>
      <c r="F31" s="22" t="s">
        <v>45</v>
      </c>
      <c r="L31" s="137">
        <v>0.21</v>
      </c>
      <c r="M31" s="136"/>
      <c r="N31" s="136"/>
      <c r="O31" s="136"/>
      <c r="P31" s="136"/>
      <c r="W31" s="135">
        <f>ROUND(BB94, 2)</f>
        <v>0</v>
      </c>
      <c r="X31" s="136"/>
      <c r="Y31" s="136"/>
      <c r="Z31" s="136"/>
      <c r="AA31" s="136"/>
      <c r="AB31" s="136"/>
      <c r="AC31" s="136"/>
      <c r="AD31" s="136"/>
      <c r="AE31" s="136"/>
      <c r="AK31" s="135">
        <v>0</v>
      </c>
      <c r="AL31" s="136"/>
      <c r="AM31" s="136"/>
      <c r="AN31" s="136"/>
      <c r="AO31" s="136"/>
      <c r="AR31" s="30"/>
      <c r="BE31" s="125"/>
    </row>
    <row r="32" spans="2:71" s="2" customFormat="1" ht="14.45" hidden="1" customHeight="1">
      <c r="B32" s="30"/>
      <c r="F32" s="22" t="s">
        <v>46</v>
      </c>
      <c r="L32" s="137">
        <v>0.12</v>
      </c>
      <c r="M32" s="136"/>
      <c r="N32" s="136"/>
      <c r="O32" s="136"/>
      <c r="P32" s="136"/>
      <c r="W32" s="135">
        <f>ROUND(BC94, 2)</f>
        <v>0</v>
      </c>
      <c r="X32" s="136"/>
      <c r="Y32" s="136"/>
      <c r="Z32" s="136"/>
      <c r="AA32" s="136"/>
      <c r="AB32" s="136"/>
      <c r="AC32" s="136"/>
      <c r="AD32" s="136"/>
      <c r="AE32" s="136"/>
      <c r="AK32" s="135">
        <v>0</v>
      </c>
      <c r="AL32" s="136"/>
      <c r="AM32" s="136"/>
      <c r="AN32" s="136"/>
      <c r="AO32" s="136"/>
      <c r="AR32" s="30"/>
      <c r="BE32" s="125"/>
    </row>
    <row r="33" spans="2:57" s="2" customFormat="1" ht="14.45" hidden="1" customHeight="1">
      <c r="B33" s="30"/>
      <c r="F33" s="22" t="s">
        <v>47</v>
      </c>
      <c r="L33" s="137">
        <v>0</v>
      </c>
      <c r="M33" s="136"/>
      <c r="N33" s="136"/>
      <c r="O33" s="136"/>
      <c r="P33" s="136"/>
      <c r="W33" s="135">
        <f>ROUND(BD94, 2)</f>
        <v>0</v>
      </c>
      <c r="X33" s="136"/>
      <c r="Y33" s="136"/>
      <c r="Z33" s="136"/>
      <c r="AA33" s="136"/>
      <c r="AB33" s="136"/>
      <c r="AC33" s="136"/>
      <c r="AD33" s="136"/>
      <c r="AE33" s="136"/>
      <c r="AK33" s="135">
        <v>0</v>
      </c>
      <c r="AL33" s="136"/>
      <c r="AM33" s="136"/>
      <c r="AN33" s="136"/>
      <c r="AO33" s="136"/>
      <c r="AR33" s="30"/>
      <c r="BE33" s="125"/>
    </row>
    <row r="34" spans="2:57" s="1" customFormat="1" ht="6.95" customHeight="1">
      <c r="B34" s="26"/>
      <c r="AR34" s="26"/>
      <c r="BE34" s="124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38" t="s">
        <v>50</v>
      </c>
      <c r="Y35" s="139"/>
      <c r="Z35" s="139"/>
      <c r="AA35" s="139"/>
      <c r="AB35" s="139"/>
      <c r="AC35" s="33"/>
      <c r="AD35" s="33"/>
      <c r="AE35" s="33"/>
      <c r="AF35" s="33"/>
      <c r="AG35" s="33"/>
      <c r="AH35" s="33"/>
      <c r="AI35" s="33"/>
      <c r="AJ35" s="33"/>
      <c r="AK35" s="140" t="e">
        <f>SUM(AK26:AK33)</f>
        <v>#REF!</v>
      </c>
      <c r="AL35" s="139"/>
      <c r="AM35" s="139"/>
      <c r="AN35" s="139"/>
      <c r="AO35" s="141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 ht="11.25">
      <c r="B50" s="15"/>
      <c r="AR50" s="15"/>
    </row>
    <row r="51" spans="2:44" ht="11.25">
      <c r="B51" s="15"/>
      <c r="AR51" s="15"/>
    </row>
    <row r="52" spans="2:44" ht="11.25">
      <c r="B52" s="15"/>
      <c r="AR52" s="15"/>
    </row>
    <row r="53" spans="2:44" ht="11.25">
      <c r="B53" s="15"/>
      <c r="AR53" s="15"/>
    </row>
    <row r="54" spans="2:44" ht="11.25">
      <c r="B54" s="15"/>
      <c r="AR54" s="15"/>
    </row>
    <row r="55" spans="2:44" ht="11.25">
      <c r="B55" s="15"/>
      <c r="AR55" s="15"/>
    </row>
    <row r="56" spans="2:44" ht="11.25">
      <c r="B56" s="15"/>
      <c r="AR56" s="15"/>
    </row>
    <row r="57" spans="2:44" ht="11.25">
      <c r="B57" s="15"/>
      <c r="AR57" s="15"/>
    </row>
    <row r="58" spans="2:44" ht="11.25">
      <c r="B58" s="15"/>
      <c r="AR58" s="15"/>
    </row>
    <row r="59" spans="2:44" ht="11.25">
      <c r="B59" s="15"/>
      <c r="AR59" s="15"/>
    </row>
    <row r="60" spans="2:44" s="1" customFormat="1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 ht="11.25">
      <c r="B61" s="15"/>
      <c r="AR61" s="15"/>
    </row>
    <row r="62" spans="2:44" ht="11.25">
      <c r="B62" s="15"/>
      <c r="AR62" s="15"/>
    </row>
    <row r="63" spans="2:44" ht="11.25">
      <c r="B63" s="15"/>
      <c r="AR63" s="15"/>
    </row>
    <row r="64" spans="2:44" s="1" customFormat="1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 ht="11.25">
      <c r="B65" s="15"/>
      <c r="AR65" s="15"/>
    </row>
    <row r="66" spans="2:44" ht="11.25">
      <c r="B66" s="15"/>
      <c r="AR66" s="15"/>
    </row>
    <row r="67" spans="2:44" ht="11.25">
      <c r="B67" s="15"/>
      <c r="AR67" s="15"/>
    </row>
    <row r="68" spans="2:44" ht="11.25">
      <c r="B68" s="15"/>
      <c r="AR68" s="15"/>
    </row>
    <row r="69" spans="2:44" ht="11.25">
      <c r="B69" s="15"/>
      <c r="AR69" s="15"/>
    </row>
    <row r="70" spans="2:44" ht="11.25">
      <c r="B70" s="15"/>
      <c r="AR70" s="15"/>
    </row>
    <row r="71" spans="2:44" ht="11.25">
      <c r="B71" s="15"/>
      <c r="AR71" s="15"/>
    </row>
    <row r="72" spans="2:44" ht="11.25">
      <c r="B72" s="15"/>
      <c r="AR72" s="15"/>
    </row>
    <row r="73" spans="2:44" ht="11.25">
      <c r="B73" s="15"/>
      <c r="AR73" s="15"/>
    </row>
    <row r="74" spans="2:44" ht="11.25">
      <c r="B74" s="15"/>
      <c r="AR74" s="15"/>
    </row>
    <row r="75" spans="2:44" s="1" customFormat="1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 ht="11.25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42" t="str">
        <f>K6</f>
        <v>Pravidelná kontrola a čištění spalinových cest v obvodu OŘ Praha 2025-2027</v>
      </c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44" t="str">
        <f>IF(AN8= "","",AN8)</f>
        <v>27. 2. 2025</v>
      </c>
      <c r="AN87" s="144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45" t="str">
        <f>IF(E17="","",E17)</f>
        <v xml:space="preserve"> </v>
      </c>
      <c r="AN89" s="146"/>
      <c r="AO89" s="146"/>
      <c r="AP89" s="146"/>
      <c r="AR89" s="26"/>
      <c r="AS89" s="147" t="s">
        <v>58</v>
      </c>
      <c r="AT89" s="148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45" t="str">
        <f>IF(E20="","",E20)</f>
        <v>L. Ulrich, DiS.</v>
      </c>
      <c r="AN90" s="146"/>
      <c r="AO90" s="146"/>
      <c r="AP90" s="146"/>
      <c r="AR90" s="26"/>
      <c r="AS90" s="149"/>
      <c r="AT90" s="150"/>
      <c r="BD90" s="49"/>
    </row>
    <row r="91" spans="1:90" s="1" customFormat="1" ht="10.9" customHeight="1">
      <c r="B91" s="26"/>
      <c r="AR91" s="26"/>
      <c r="AS91" s="149"/>
      <c r="AT91" s="150"/>
      <c r="BD91" s="49"/>
    </row>
    <row r="92" spans="1:90" s="1" customFormat="1" ht="29.25" customHeight="1">
      <c r="B92" s="26"/>
      <c r="C92" s="151" t="s">
        <v>59</v>
      </c>
      <c r="D92" s="152"/>
      <c r="E92" s="152"/>
      <c r="F92" s="152"/>
      <c r="G92" s="152"/>
      <c r="H92" s="50"/>
      <c r="I92" s="153" t="s">
        <v>60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4" t="s">
        <v>61</v>
      </c>
      <c r="AH92" s="152"/>
      <c r="AI92" s="152"/>
      <c r="AJ92" s="152"/>
      <c r="AK92" s="152"/>
      <c r="AL92" s="152"/>
      <c r="AM92" s="152"/>
      <c r="AN92" s="153" t="s">
        <v>62</v>
      </c>
      <c r="AO92" s="152"/>
      <c r="AP92" s="155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59" t="e">
        <f>ROUND(AG95,2)</f>
        <v>#REF!</v>
      </c>
      <c r="AH94" s="159"/>
      <c r="AI94" s="159"/>
      <c r="AJ94" s="159"/>
      <c r="AK94" s="159"/>
      <c r="AL94" s="159"/>
      <c r="AM94" s="159"/>
      <c r="AN94" s="160" t="e">
        <f>SUM(AG94,AT94)</f>
        <v>#REF!</v>
      </c>
      <c r="AO94" s="160"/>
      <c r="AP94" s="160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24.75" customHeight="1">
      <c r="A95" s="65" t="s">
        <v>81</v>
      </c>
      <c r="B95" s="66"/>
      <c r="C95" s="67"/>
      <c r="D95" s="158" t="s">
        <v>14</v>
      </c>
      <c r="E95" s="158"/>
      <c r="F95" s="158"/>
      <c r="G95" s="158"/>
      <c r="H95" s="158"/>
      <c r="I95" s="68"/>
      <c r="J95" s="158" t="s">
        <v>17</v>
      </c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6" t="e">
        <f>'OR_PHA - Pravidelná kontr...'!#REF!</f>
        <v>#REF!</v>
      </c>
      <c r="AH95" s="157"/>
      <c r="AI95" s="157"/>
      <c r="AJ95" s="157"/>
      <c r="AK95" s="157"/>
      <c r="AL95" s="157"/>
      <c r="AM95" s="157"/>
      <c r="AN95" s="156" t="e">
        <f>SUM(AG95,AT95)</f>
        <v>#REF!</v>
      </c>
      <c r="AO95" s="157"/>
      <c r="AP95" s="157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Pravidelná kontr...'!N113</f>
        <v>#REF!</v>
      </c>
      <c r="AV95" s="71" t="e">
        <f>'OR_PHA - Pravidelná kontr...'!#REF!</f>
        <v>#REF!</v>
      </c>
      <c r="AW95" s="71" t="e">
        <f>'OR_PHA - Pravidelná kontr...'!#REF!</f>
        <v>#REF!</v>
      </c>
      <c r="AX95" s="71" t="e">
        <f>'OR_PHA - Pravidelná kontr...'!#REF!</f>
        <v>#REF!</v>
      </c>
      <c r="AY95" s="71" t="e">
        <f>'OR_PHA - Pravidelná kontr...'!#REF!</f>
        <v>#REF!</v>
      </c>
      <c r="AZ95" s="71" t="e">
        <f>'OR_PHA - Pravidelná kontr...'!F31</f>
        <v>#REF!</v>
      </c>
      <c r="BA95" s="71">
        <f>'OR_PHA - Pravidelná kontr...'!F32</f>
        <v>0</v>
      </c>
      <c r="BB95" s="71">
        <f>'OR_PHA - Pravidelná kontr...'!F33</f>
        <v>0</v>
      </c>
      <c r="BC95" s="71">
        <f>'OR_PHA - Pravidelná kontr...'!F34</f>
        <v>0</v>
      </c>
      <c r="BD95" s="73">
        <f>'OR_PHA - Pravidelná kontr...'!F35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2hdmb2RDtzqUfAvtEWNXHMfMsugMf4XIe0V8sGhHYn52s3POKhD9E35gPIcNLby1SD0p68Q47AB4OqZt0xhnXA==" saltValue="zf3bWiuyrMG1tnNk+WG7l5BQrX3qsCDcpS3i7DUQEQ3YPLEqUl/cm5v5Xf8tTTuMZM5IOtWlbYdxFPZE9XAO9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Pravidelná kont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7"/>
  <sheetViews>
    <sheetView showGridLines="0" tabSelected="1" workbookViewId="0">
      <selection activeCell="A2" sqref="A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87.6640625" customWidth="1"/>
    <col min="7" max="7" width="7.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42" t="s">
        <v>17</v>
      </c>
      <c r="F7" s="161"/>
      <c r="G7" s="161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62" t="str">
        <f>'Rekapitulace zakázky'!E14</f>
        <v>Vyplň údaj</v>
      </c>
      <c r="F16" s="126"/>
      <c r="G16" s="126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zakázky'!E17="","",'Rekapitulace zakázky'!E17)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31" t="s">
        <v>1</v>
      </c>
      <c r="F25" s="131"/>
      <c r="G25" s="131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ROUND((SUM(BC113:BC116)),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ROUND((SUM(BD113:BD116)),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ROUND((SUM(BE113:BE116)),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ROUND((SUM(BF113:BF116)),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ROUND((SUM(BG113:BG116)),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42" t="str">
        <f>E7</f>
        <v>Pravidelná kontrola a čištění spalinových cest v obvodu OŘ Praha 2025-2027</v>
      </c>
      <c r="F85" s="161"/>
      <c r="G85" s="161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1" customFormat="1" ht="21.75" hidden="1" customHeight="1">
      <c r="B96" s="26"/>
      <c r="J96" s="26"/>
    </row>
    <row r="97" spans="2:18" s="1" customFormat="1" ht="6.95" hidden="1" customHeight="1">
      <c r="B97" s="38"/>
      <c r="C97" s="39"/>
      <c r="D97" s="39"/>
      <c r="E97" s="39"/>
      <c r="F97" s="39"/>
      <c r="G97" s="39"/>
      <c r="H97" s="39"/>
      <c r="I97" s="39"/>
      <c r="J97" s="26"/>
    </row>
    <row r="98" spans="2:18" hidden="1"/>
    <row r="99" spans="2:18" hidden="1"/>
    <row r="100" spans="2:18" hidden="1"/>
    <row r="101" spans="2:18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26"/>
    </row>
    <row r="102" spans="2:18" s="1" customFormat="1" ht="24.95" customHeight="1">
      <c r="B102" s="26"/>
      <c r="C102" s="16" t="s">
        <v>115</v>
      </c>
      <c r="J102" s="26"/>
    </row>
    <row r="103" spans="2:18" s="1" customFormat="1" ht="6.95" customHeight="1">
      <c r="B103" s="26"/>
      <c r="J103" s="26"/>
    </row>
    <row r="104" spans="2:18" s="1" customFormat="1" ht="12" customHeight="1">
      <c r="B104" s="26"/>
      <c r="C104" s="22" t="s">
        <v>16</v>
      </c>
      <c r="J104" s="26"/>
    </row>
    <row r="105" spans="2:18" s="1" customFormat="1" ht="30" customHeight="1">
      <c r="B105" s="26"/>
      <c r="E105" s="142" t="s">
        <v>116</v>
      </c>
      <c r="F105" s="161"/>
      <c r="G105" s="161"/>
      <c r="J105" s="26"/>
    </row>
    <row r="106" spans="2:18" s="1" customFormat="1" ht="6.95" customHeight="1">
      <c r="B106" s="26"/>
      <c r="J106" s="26"/>
    </row>
    <row r="107" spans="2:18" s="1" customFormat="1" ht="12" customHeight="1">
      <c r="B107" s="26"/>
      <c r="C107" s="22" t="s">
        <v>20</v>
      </c>
      <c r="F107" s="20" t="str">
        <f>F10</f>
        <v>Obvod OŘ Praha</v>
      </c>
      <c r="H107" s="22"/>
      <c r="J107" s="26"/>
    </row>
    <row r="108" spans="2:18" s="1" customFormat="1" ht="6.95" customHeight="1">
      <c r="B108" s="26"/>
      <c r="J108" s="26"/>
    </row>
    <row r="109" spans="2:18" s="1" customFormat="1" ht="15.2" customHeight="1">
      <c r="B109" s="26"/>
      <c r="C109" s="22" t="s">
        <v>24</v>
      </c>
      <c r="F109" s="20" t="str">
        <f>E13</f>
        <v>Správa železnic, státní organizace</v>
      </c>
      <c r="H109" s="22"/>
      <c r="J109" s="26"/>
    </row>
    <row r="110" spans="2:18" s="1" customFormat="1" ht="15.2" customHeight="1">
      <c r="B110" s="26"/>
      <c r="C110" s="22" t="s">
        <v>30</v>
      </c>
      <c r="F110" s="20" t="str">
        <f>IF(E16="","",E16)</f>
        <v>Vyplň údaj</v>
      </c>
      <c r="H110" s="22"/>
      <c r="J110" s="26"/>
    </row>
    <row r="111" spans="2:18" s="1" customFormat="1" ht="10.35" customHeight="1">
      <c r="B111" s="26"/>
      <c r="J111" s="26"/>
    </row>
    <row r="112" spans="2:18" s="9" customFormat="1" ht="29.25" customHeight="1">
      <c r="B112" s="90"/>
      <c r="C112" s="91" t="s">
        <v>92</v>
      </c>
      <c r="D112" s="92" t="s">
        <v>63</v>
      </c>
      <c r="E112" s="92" t="s">
        <v>59</v>
      </c>
      <c r="F112" s="92" t="s">
        <v>60</v>
      </c>
      <c r="G112" s="92" t="s">
        <v>93</v>
      </c>
      <c r="H112" s="92" t="s">
        <v>94</v>
      </c>
      <c r="I112" s="93" t="s">
        <v>95</v>
      </c>
      <c r="J112" s="90"/>
      <c r="K112" s="52" t="s">
        <v>1</v>
      </c>
      <c r="L112" s="53" t="s">
        <v>42</v>
      </c>
      <c r="M112" s="53" t="s">
        <v>96</v>
      </c>
      <c r="N112" s="53" t="s">
        <v>97</v>
      </c>
      <c r="O112" s="53" t="s">
        <v>98</v>
      </c>
      <c r="P112" s="53" t="s">
        <v>99</v>
      </c>
      <c r="Q112" s="53" t="s">
        <v>100</v>
      </c>
      <c r="R112" s="54" t="s">
        <v>101</v>
      </c>
    </row>
    <row r="113" spans="2:63" s="1" customFormat="1" ht="22.9" customHeight="1">
      <c r="B113" s="26"/>
      <c r="C113" s="57" t="s">
        <v>102</v>
      </c>
      <c r="J113" s="26"/>
      <c r="K113" s="55"/>
      <c r="L113" s="46"/>
      <c r="M113" s="46"/>
      <c r="N113" s="94" t="e">
        <f>N114</f>
        <v>#REF!</v>
      </c>
      <c r="O113" s="46"/>
      <c r="P113" s="94" t="e">
        <f>P114</f>
        <v>#REF!</v>
      </c>
      <c r="Q113" s="46"/>
      <c r="R113" s="95" t="e">
        <f>R114</f>
        <v>#REF!</v>
      </c>
      <c r="AR113" s="12" t="s">
        <v>77</v>
      </c>
      <c r="AS113" s="12" t="s">
        <v>90</v>
      </c>
      <c r="BI113" s="96" t="e">
        <f>BI114</f>
        <v>#REF!</v>
      </c>
    </row>
    <row r="114" spans="2:63" s="10" customFormat="1" ht="25.9" customHeight="1">
      <c r="B114" s="97"/>
      <c r="D114" s="98" t="s">
        <v>77</v>
      </c>
      <c r="E114" s="99" t="s">
        <v>103</v>
      </c>
      <c r="F114" s="99" t="s">
        <v>104</v>
      </c>
      <c r="H114" s="100"/>
      <c r="J114" s="97"/>
      <c r="K114" s="101"/>
      <c r="N114" s="102" t="e">
        <f>SUM(N115:N116)</f>
        <v>#REF!</v>
      </c>
      <c r="P114" s="102" t="e">
        <f>SUM(P115:P116)</f>
        <v>#REF!</v>
      </c>
      <c r="R114" s="103" t="e">
        <f>SUM(R115:R116)</f>
        <v>#REF!</v>
      </c>
      <c r="AP114" s="98" t="s">
        <v>83</v>
      </c>
      <c r="AR114" s="104" t="s">
        <v>77</v>
      </c>
      <c r="AS114" s="104" t="s">
        <v>78</v>
      </c>
      <c r="AW114" s="98" t="s">
        <v>105</v>
      </c>
      <c r="BI114" s="105" t="e">
        <f>SUM(BI115:BI116)</f>
        <v>#REF!</v>
      </c>
    </row>
    <row r="115" spans="2:63" s="1" customFormat="1" ht="49.15" customHeight="1">
      <c r="B115" s="26"/>
      <c r="C115" s="106" t="s">
        <v>83</v>
      </c>
      <c r="D115" s="106" t="s">
        <v>106</v>
      </c>
      <c r="E115" s="107" t="s">
        <v>107</v>
      </c>
      <c r="F115" s="108" t="s">
        <v>108</v>
      </c>
      <c r="G115" s="109" t="s">
        <v>109</v>
      </c>
      <c r="H115" s="110"/>
      <c r="I115" s="108" t="s">
        <v>114</v>
      </c>
      <c r="J115" s="26"/>
      <c r="K115" s="111" t="s">
        <v>1</v>
      </c>
      <c r="L115" s="112" t="s">
        <v>43</v>
      </c>
      <c r="N115" s="113" t="e">
        <f>M115*#REF!</f>
        <v>#REF!</v>
      </c>
      <c r="O115" s="113">
        <v>0</v>
      </c>
      <c r="P115" s="113" t="e">
        <f>O115*#REF!</f>
        <v>#REF!</v>
      </c>
      <c r="Q115" s="113">
        <v>0</v>
      </c>
      <c r="R115" s="114" t="e">
        <f>Q115*#REF!</f>
        <v>#REF!</v>
      </c>
      <c r="AP115" s="115" t="s">
        <v>110</v>
      </c>
      <c r="AR115" s="115" t="s">
        <v>106</v>
      </c>
      <c r="AS115" s="115" t="s">
        <v>83</v>
      </c>
      <c r="AW115" s="12" t="s">
        <v>105</v>
      </c>
      <c r="BC115" s="116" t="e">
        <f>IF(L115="základní",#REF!,0)</f>
        <v>#REF!</v>
      </c>
      <c r="BD115" s="116">
        <f>IF(L115="snížená",#REF!,0)</f>
        <v>0</v>
      </c>
      <c r="BE115" s="116">
        <f>IF(L115="zákl. přenesená",#REF!,0)</f>
        <v>0</v>
      </c>
      <c r="BF115" s="116">
        <f>IF(L115="sníž. přenesená",#REF!,0)</f>
        <v>0</v>
      </c>
      <c r="BG115" s="116">
        <f>IF(L115="nulová",#REF!,0)</f>
        <v>0</v>
      </c>
      <c r="BH115" s="12" t="s">
        <v>83</v>
      </c>
      <c r="BI115" s="116" t="e">
        <f>ROUND(H115*#REF!,2)</f>
        <v>#REF!</v>
      </c>
      <c r="BJ115" s="12" t="s">
        <v>110</v>
      </c>
      <c r="BK115" s="115" t="s">
        <v>111</v>
      </c>
    </row>
    <row r="116" spans="2:63" s="1" customFormat="1" ht="78">
      <c r="B116" s="26"/>
      <c r="D116" s="117" t="s">
        <v>112</v>
      </c>
      <c r="F116" s="118" t="s">
        <v>113</v>
      </c>
      <c r="H116" s="119"/>
      <c r="J116" s="26"/>
      <c r="K116" s="120"/>
      <c r="L116" s="121"/>
      <c r="M116" s="121"/>
      <c r="N116" s="121"/>
      <c r="O116" s="121"/>
      <c r="P116" s="121"/>
      <c r="Q116" s="121"/>
      <c r="R116" s="122"/>
      <c r="AR116" s="12" t="s">
        <v>112</v>
      </c>
      <c r="AS116" s="12" t="s">
        <v>83</v>
      </c>
    </row>
    <row r="117" spans="2:63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26"/>
    </row>
  </sheetData>
  <sheetProtection algorithmName="SHA-512" hashValue="N4A/0f6Gug7ikeqbAk/QeRrMtEMlo+UeaViBTaAvikrZWdo1kDV6N/XwhV3NNnaI/lL2pUwMf7oZ5SA/lHzUbA==" saltValue="2fTHwOisuO02FB7lWhZ2AQ==" spinCount="100000" sheet="1" objects="1" scenarios="1" formatColumns="0" formatRows="0" autoFilter="0"/>
  <autoFilter ref="C112:I116" xr:uid="{00000000-0009-0000-0000-000001000000}"/>
  <mergeCells count="6">
    <mergeCell ref="J2:T2"/>
    <mergeCell ref="E7:G7"/>
    <mergeCell ref="E16:G16"/>
    <mergeCell ref="E25:G25"/>
    <mergeCell ref="E85:G85"/>
    <mergeCell ref="E105:G10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Pravidelná kontr...</vt:lpstr>
      <vt:lpstr>'OR_PHA - Pravidelná kontr...'!Názvy_tisku</vt:lpstr>
      <vt:lpstr>'Rekapitulace zakázky'!Názvy_tisku</vt:lpstr>
      <vt:lpstr>'OR_PHA - Pravidelná kontr...'!Oblast_tisku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2025-02-27T10:02:50Z</dcterms:created>
  <dcterms:modified xsi:type="dcterms:W3CDTF">2025-02-27T10:09:13Z</dcterms:modified>
</cp:coreProperties>
</file>